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6709"/>
  <workbookPr/>
  <mc:AlternateContent xmlns:mc="http://schemas.openxmlformats.org/markup-compatibility/2006">
    <mc:Choice Requires="x15">
      <x15ac:absPath xmlns:x15ac="http://schemas.microsoft.com/office/spreadsheetml/2010/11/ac" url="/Users/brodyrosenfeld/Desktop/"/>
    </mc:Choice>
  </mc:AlternateContent>
  <bookViews>
    <workbookView xWindow="1040" yWindow="1680" windowWidth="27760" windowHeight="14780" tabRatio="500"/>
  </bookViews>
  <sheets>
    <sheet name="Efficiency" sheetId="1" r:id="rId1"/>
  </sheets>
  <calcPr calcId="15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I6" i="1" l="1"/>
  <c r="I7" i="1"/>
  <c r="I8" i="1"/>
  <c r="I9" i="1"/>
  <c r="I10" i="1"/>
  <c r="J6" i="1"/>
  <c r="J7" i="1"/>
  <c r="J8" i="1"/>
  <c r="J9" i="1"/>
  <c r="J10" i="1"/>
  <c r="J12" i="1"/>
  <c r="J3" i="1"/>
  <c r="J13" i="1"/>
  <c r="J14" i="1"/>
  <c r="J16" i="1"/>
  <c r="J24" i="1"/>
  <c r="J21" i="1"/>
  <c r="J25" i="1"/>
  <c r="J26" i="1"/>
  <c r="E6" i="1"/>
  <c r="E7" i="1"/>
  <c r="E8" i="1"/>
  <c r="E9" i="1"/>
  <c r="E10" i="1"/>
  <c r="E14" i="1"/>
  <c r="E16" i="1"/>
  <c r="E21" i="1"/>
  <c r="E26" i="1"/>
  <c r="E25" i="1"/>
  <c r="E24" i="1"/>
  <c r="N12" i="1"/>
  <c r="O12" i="1"/>
  <c r="N13" i="1"/>
  <c r="O13" i="1"/>
  <c r="N15" i="1"/>
  <c r="D10" i="1"/>
</calcChain>
</file>

<file path=xl/sharedStrings.xml><?xml version="1.0" encoding="utf-8"?>
<sst xmlns="http://schemas.openxmlformats.org/spreadsheetml/2006/main" count="51" uniqueCount="34">
  <si>
    <t>Conversion Efficiency</t>
  </si>
  <si>
    <t>Conversion Efficiency, Weight of Grist Method</t>
  </si>
  <si>
    <t>Strike Water, in Gallons</t>
  </si>
  <si>
    <t xml:space="preserve">Strike Water, in Liters </t>
  </si>
  <si>
    <t>Grain</t>
  </si>
  <si>
    <t>Potential, SG</t>
  </si>
  <si>
    <t># of Grain</t>
  </si>
  <si>
    <t>Points, SG</t>
  </si>
  <si>
    <t>Extract</t>
  </si>
  <si>
    <t>Wt of Grain, Kg</t>
  </si>
  <si>
    <t>Lab Extract</t>
  </si>
  <si>
    <t>Pilsner</t>
  </si>
  <si>
    <t>Carahell</t>
  </si>
  <si>
    <t>Flaked Barley</t>
  </si>
  <si>
    <t>Acidulated</t>
  </si>
  <si>
    <t>Weight (kg) * Lab Extract of Grist</t>
  </si>
  <si>
    <t>Vol</t>
  </si>
  <si>
    <t>Volume Water + Wt Grist * Lab Extract</t>
  </si>
  <si>
    <t>Weight</t>
  </si>
  <si>
    <t>Potential</t>
  </si>
  <si>
    <t>100% Efficient Gravity</t>
  </si>
  <si>
    <t>Maximum Extract</t>
  </si>
  <si>
    <t>Actual Pre-boil gravity</t>
  </si>
  <si>
    <t>Measured Extract</t>
  </si>
  <si>
    <t>Mash Efficiency</t>
  </si>
  <si>
    <t>Lauter Efficiency</t>
  </si>
  <si>
    <t>Volume Lost to Grain Abosorbtion, Gallons</t>
  </si>
  <si>
    <t>Volume Lost to Grain Abosorbtion, Liters</t>
  </si>
  <si>
    <t>Strike Water Volume</t>
  </si>
  <si>
    <t>Strike Water Volume, Liters</t>
  </si>
  <si>
    <t>Brewhouse Efficiency</t>
  </si>
  <si>
    <t>http://beersmith.com/blog/2014/11/05/brewhouse-efficiency-vs-mash-efficiency-in-all-grain-beer-brewing/</t>
  </si>
  <si>
    <t>http://www.braukaiser.com/wiki/index.php?title=Understanding_Efficiency</t>
  </si>
  <si>
    <t>Roachbrau Calc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</si>
</sst>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(* #,##0.00_);_(* \(#,##0.00\);_(* &quot;-&quot;??_);_(@_)"/>
  </numFmts>
  <fonts count="5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i/>
      <sz val="12"/>
      <color theme="1"/>
      <name val="Calibri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8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double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double">
        <color auto="1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3" fillId="0" borderId="0" applyNumberFormat="0" applyFill="0" applyBorder="0" applyAlignment="0" applyProtection="0"/>
  </cellStyleXfs>
  <cellXfs count="30">
    <xf numFmtId="0" fontId="0" fillId="0" borderId="0" xfId="0"/>
    <xf numFmtId="0" fontId="2" fillId="2" borderId="1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0" fillId="0" borderId="0" xfId="0" applyFill="1"/>
    <xf numFmtId="2" fontId="0" fillId="0" borderId="0" xfId="0" applyNumberFormat="1" applyFill="1"/>
    <xf numFmtId="2" fontId="0" fillId="0" borderId="0" xfId="0" applyNumberFormat="1"/>
    <xf numFmtId="0" fontId="2" fillId="0" borderId="4" xfId="0" applyFont="1" applyBorder="1" applyAlignment="1">
      <alignment horizontal="center"/>
    </xf>
    <xf numFmtId="0" fontId="0" fillId="0" borderId="4" xfId="0" applyBorder="1"/>
    <xf numFmtId="2" fontId="0" fillId="0" borderId="4" xfId="0" applyNumberFormat="1" applyBorder="1"/>
    <xf numFmtId="10" fontId="0" fillId="0" borderId="4" xfId="2" applyNumberFormat="1" applyFont="1" applyBorder="1"/>
    <xf numFmtId="2" fontId="0" fillId="0" borderId="5" xfId="0" applyNumberFormat="1" applyBorder="1"/>
    <xf numFmtId="10" fontId="0" fillId="0" borderId="5" xfId="2" applyNumberFormat="1" applyFont="1" applyBorder="1"/>
    <xf numFmtId="2" fontId="0" fillId="0" borderId="0" xfId="0" applyNumberFormat="1" applyAlignment="1"/>
    <xf numFmtId="43" fontId="0" fillId="0" borderId="0" xfId="0" applyNumberFormat="1"/>
    <xf numFmtId="2" fontId="0" fillId="0" borderId="0" xfId="0" applyNumberFormat="1" applyFont="1" applyBorder="1" applyAlignment="1"/>
    <xf numFmtId="43" fontId="1" fillId="0" borderId="6" xfId="1" applyNumberFormat="1" applyFont="1" applyBorder="1" applyAlignment="1"/>
    <xf numFmtId="2" fontId="0" fillId="0" borderId="0" xfId="0" applyNumberFormat="1" applyFont="1" applyBorder="1"/>
    <xf numFmtId="43" fontId="1" fillId="0" borderId="0" xfId="1" applyNumberFormat="1" applyFont="1" applyBorder="1" applyAlignment="1"/>
    <xf numFmtId="10" fontId="2" fillId="0" borderId="7" xfId="2" applyNumberFormat="1" applyFont="1" applyBorder="1"/>
    <xf numFmtId="10" fontId="2" fillId="0" borderId="7" xfId="2" applyNumberFormat="1" applyFont="1" applyBorder="1" applyAlignment="1"/>
    <xf numFmtId="0" fontId="0" fillId="0" borderId="0" xfId="0" applyFont="1"/>
    <xf numFmtId="10" fontId="0" fillId="0" borderId="0" xfId="0" applyNumberFormat="1"/>
    <xf numFmtId="0" fontId="2" fillId="0" borderId="0" xfId="0" applyFont="1"/>
    <xf numFmtId="0" fontId="3" fillId="0" borderId="0" xfId="3"/>
    <xf numFmtId="0" fontId="2" fillId="0" borderId="0" xfId="0" applyFont="1" applyBorder="1" applyAlignment="1">
      <alignment horizontal="center"/>
    </xf>
    <xf numFmtId="2" fontId="0" fillId="0" borderId="0" xfId="0" applyNumberFormat="1" applyBorder="1"/>
    <xf numFmtId="0" fontId="0" fillId="0" borderId="0" xfId="0" applyBorder="1"/>
    <xf numFmtId="0" fontId="4" fillId="0" borderId="0" xfId="0" applyFont="1"/>
    <xf numFmtId="43" fontId="2" fillId="0" borderId="0" xfId="1" applyFont="1"/>
  </cellXfs>
  <cellStyles count="4">
    <cellStyle name="Comma" xfId="1" builtinId="3"/>
    <cellStyle name="Hyperlink" xfId="3" builtinId="8"/>
    <cellStyle name="Normal" xfId="0" builtinId="0"/>
    <cellStyle name="Percent" xfId="2" builtinId="5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braukaiser.com/wiki/index.php?title=Understanding_Efficiency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pageSetUpPr fitToPage="1"/>
  </sheetPr>
  <dimension ref="B1:P78"/>
  <sheetViews>
    <sheetView tabSelected="1" topLeftCell="G5" zoomScale="150" zoomScaleNormal="150" zoomScalePageLayoutView="150" workbookViewId="0">
      <selection activeCell="N15" sqref="N15"/>
    </sheetView>
  </sheetViews>
  <sheetFormatPr baseColWidth="10" defaultRowHeight="16" x14ac:dyDescent="0.2"/>
  <cols>
    <col min="2" max="5" width="16.6640625" customWidth="1"/>
    <col min="7" max="10" width="16.6640625" customWidth="1"/>
  </cols>
  <sheetData>
    <row r="1" spans="2:16" ht="17" thickBot="1" x14ac:dyDescent="0.25"/>
    <row r="2" spans="2:16" ht="17" thickBot="1" x14ac:dyDescent="0.25">
      <c r="B2" s="1" t="s">
        <v>0</v>
      </c>
      <c r="C2" s="2"/>
      <c r="D2" s="2"/>
      <c r="E2" s="3"/>
      <c r="G2" s="1" t="s">
        <v>1</v>
      </c>
      <c r="H2" s="2"/>
      <c r="I2" s="2"/>
      <c r="J2" s="3"/>
    </row>
    <row r="3" spans="2:16" x14ac:dyDescent="0.2">
      <c r="B3" t="s">
        <v>2</v>
      </c>
      <c r="E3" s="4">
        <v>7.25</v>
      </c>
      <c r="G3" t="s">
        <v>3</v>
      </c>
      <c r="J3" s="5">
        <f>7.25*3.78541</f>
        <v>27.444222500000002</v>
      </c>
    </row>
    <row r="4" spans="2:16" x14ac:dyDescent="0.2">
      <c r="E4" s="6"/>
      <c r="J4" s="6"/>
    </row>
    <row r="5" spans="2:16" x14ac:dyDescent="0.2">
      <c r="B5" s="7" t="s">
        <v>4</v>
      </c>
      <c r="C5" s="7" t="s">
        <v>5</v>
      </c>
      <c r="D5" s="7" t="s">
        <v>6</v>
      </c>
      <c r="E5" s="7" t="s">
        <v>7</v>
      </c>
      <c r="G5" s="7" t="s">
        <v>4</v>
      </c>
      <c r="H5" s="7" t="s">
        <v>8</v>
      </c>
      <c r="I5" s="7" t="s">
        <v>9</v>
      </c>
      <c r="J5" s="7" t="s">
        <v>10</v>
      </c>
    </row>
    <row r="6" spans="2:16" x14ac:dyDescent="0.2">
      <c r="B6" s="8" t="s">
        <v>11</v>
      </c>
      <c r="C6" s="8">
        <v>1038</v>
      </c>
      <c r="D6" s="9">
        <v>7.25</v>
      </c>
      <c r="E6" s="9">
        <f>((C6-1000)*D6)/$E$3</f>
        <v>38</v>
      </c>
      <c r="G6" s="8" t="s">
        <v>11</v>
      </c>
      <c r="H6" s="10">
        <v>0.80500000000000005</v>
      </c>
      <c r="I6" s="9">
        <f>7.25*0.453592</f>
        <v>3.2885420000000001</v>
      </c>
      <c r="J6" s="10">
        <f>(H6*(I6/$I$10))</f>
        <v>0.66700000000000004</v>
      </c>
    </row>
    <row r="7" spans="2:16" x14ac:dyDescent="0.2">
      <c r="B7" s="8" t="s">
        <v>12</v>
      </c>
      <c r="C7" s="8">
        <v>1035</v>
      </c>
      <c r="D7" s="9">
        <v>0.25</v>
      </c>
      <c r="E7" s="9">
        <f>((C7-1000)*D7)/$E$3</f>
        <v>1.2068965517241379</v>
      </c>
      <c r="G7" s="8" t="s">
        <v>12</v>
      </c>
      <c r="H7" s="10">
        <v>0.74</v>
      </c>
      <c r="I7" s="9">
        <f>0.25*0.453592</f>
        <v>0.113398</v>
      </c>
      <c r="J7" s="10">
        <f>(H7*(I7/$I$10))</f>
        <v>2.114285714285714E-2</v>
      </c>
    </row>
    <row r="8" spans="2:16" x14ac:dyDescent="0.2">
      <c r="B8" s="8" t="s">
        <v>13</v>
      </c>
      <c r="C8" s="8">
        <v>1032</v>
      </c>
      <c r="D8" s="9">
        <v>1</v>
      </c>
      <c r="E8" s="9">
        <f>((C8-1000)*D8)/$E$3</f>
        <v>4.4137931034482758</v>
      </c>
      <c r="G8" s="8" t="s">
        <v>13</v>
      </c>
      <c r="H8" s="10">
        <v>0.7</v>
      </c>
      <c r="I8" s="9">
        <f>1*0.453592</f>
        <v>0.453592</v>
      </c>
      <c r="J8" s="10">
        <f>(H8*(I8/$I$10))</f>
        <v>7.9999999999999988E-2</v>
      </c>
    </row>
    <row r="9" spans="2:16" x14ac:dyDescent="0.2">
      <c r="B9" s="8" t="s">
        <v>14</v>
      </c>
      <c r="C9" s="8">
        <v>1030</v>
      </c>
      <c r="D9" s="9">
        <v>0.25</v>
      </c>
      <c r="E9" s="9">
        <f>((C9-1000)*D9)/$E$3</f>
        <v>1.0344827586206897</v>
      </c>
      <c r="G9" s="8" t="s">
        <v>14</v>
      </c>
      <c r="H9" s="10">
        <v>0.65200000000000002</v>
      </c>
      <c r="I9" s="9">
        <f>0.25*0.453592</f>
        <v>0.113398</v>
      </c>
      <c r="J9" s="10">
        <f>(H9*(I9/$I$10))</f>
        <v>1.8628571428571428E-2</v>
      </c>
    </row>
    <row r="10" spans="2:16" ht="17" thickBot="1" x14ac:dyDescent="0.25">
      <c r="D10" s="11">
        <f>SUM(D6:D9)</f>
        <v>8.75</v>
      </c>
      <c r="E10" s="11">
        <f>SUM(E6:E9)</f>
        <v>44.655172413793103</v>
      </c>
      <c r="I10" s="11">
        <f>SUM(I6:I9)</f>
        <v>3.9689300000000003</v>
      </c>
      <c r="J10" s="12">
        <f>SUM(J6:J9)</f>
        <v>0.78677142857142857</v>
      </c>
      <c r="M10" s="23" t="s">
        <v>33</v>
      </c>
    </row>
    <row r="11" spans="2:16" ht="17" thickTop="1" x14ac:dyDescent="0.2">
      <c r="E11" s="6"/>
      <c r="J11" s="6"/>
    </row>
    <row r="12" spans="2:16" x14ac:dyDescent="0.2">
      <c r="G12" t="s">
        <v>15</v>
      </c>
      <c r="J12" s="13">
        <f>I10*J10</f>
        <v>3.1226407260000002</v>
      </c>
      <c r="M12" t="s">
        <v>16</v>
      </c>
      <c r="N12" s="6">
        <f>J3</f>
        <v>27.444222500000002</v>
      </c>
      <c r="O12" s="14">
        <f>J15</f>
        <v>10.5</v>
      </c>
      <c r="P12" t="s">
        <v>8</v>
      </c>
    </row>
    <row r="13" spans="2:16" x14ac:dyDescent="0.2">
      <c r="G13" t="s">
        <v>17</v>
      </c>
      <c r="J13" s="15">
        <f>J3+(I10*J10)</f>
        <v>30.566863226000002</v>
      </c>
      <c r="M13" t="s">
        <v>18</v>
      </c>
      <c r="N13" s="6">
        <f>I10</f>
        <v>3.9689300000000003</v>
      </c>
      <c r="O13" s="14">
        <f>J14</f>
        <v>10.215770924587053</v>
      </c>
      <c r="P13" t="s">
        <v>19</v>
      </c>
    </row>
    <row r="14" spans="2:16" x14ac:dyDescent="0.2">
      <c r="B14" t="s">
        <v>20</v>
      </c>
      <c r="E14" s="6">
        <f>1000+E10</f>
        <v>1044.655172413793</v>
      </c>
      <c r="G14" t="s">
        <v>21</v>
      </c>
      <c r="J14" s="16">
        <f>(J12/J13)*100</f>
        <v>10.215770924587053</v>
      </c>
    </row>
    <row r="15" spans="2:16" x14ac:dyDescent="0.2">
      <c r="B15" t="s">
        <v>22</v>
      </c>
      <c r="E15" s="17">
        <v>1042</v>
      </c>
      <c r="G15" t="s">
        <v>23</v>
      </c>
      <c r="J15" s="18">
        <v>10.5</v>
      </c>
      <c r="N15" s="29">
        <f>(N12*O12)/(N13*O13)</f>
        <v>7.1071526834068441</v>
      </c>
    </row>
    <row r="16" spans="2:16" ht="17" thickBot="1" x14ac:dyDescent="0.25">
      <c r="B16" t="s">
        <v>24</v>
      </c>
      <c r="E16" s="19">
        <f>(E15-1000)/(E14-1000)</f>
        <v>0.94054054054054215</v>
      </c>
      <c r="G16" t="s">
        <v>0</v>
      </c>
      <c r="J16" s="20">
        <f>(J15/J14)</f>
        <v>1.0278225772201754</v>
      </c>
    </row>
    <row r="17" spans="2:10" ht="18" thickTop="1" thickBot="1" x14ac:dyDescent="0.25"/>
    <row r="18" spans="2:10" ht="17" thickBot="1" x14ac:dyDescent="0.25">
      <c r="B18" s="1" t="s">
        <v>25</v>
      </c>
      <c r="C18" s="2"/>
      <c r="D18" s="2"/>
      <c r="E18" s="3"/>
      <c r="G18" s="1" t="s">
        <v>25</v>
      </c>
      <c r="H18" s="2"/>
      <c r="I18" s="2"/>
      <c r="J18" s="3"/>
    </row>
    <row r="19" spans="2:10" x14ac:dyDescent="0.2">
      <c r="B19" t="s">
        <v>26</v>
      </c>
      <c r="E19" s="6">
        <v>1</v>
      </c>
      <c r="G19" t="s">
        <v>27</v>
      </c>
      <c r="J19" s="6">
        <v>3.7854100000000002</v>
      </c>
    </row>
    <row r="20" spans="2:10" x14ac:dyDescent="0.2">
      <c r="B20" t="s">
        <v>28</v>
      </c>
      <c r="E20">
        <v>7.25</v>
      </c>
      <c r="G20" t="s">
        <v>29</v>
      </c>
      <c r="J20" s="6">
        <v>27.444240000000001</v>
      </c>
    </row>
    <row r="21" spans="2:10" ht="17" thickBot="1" x14ac:dyDescent="0.25">
      <c r="B21" s="21" t="s">
        <v>25</v>
      </c>
      <c r="E21" s="19">
        <f>(1-(E19/E20))</f>
        <v>0.86206896551724133</v>
      </c>
      <c r="G21" s="21" t="s">
        <v>25</v>
      </c>
      <c r="J21" s="19">
        <f>(1-(J19/J20))</f>
        <v>0.86206905346987206</v>
      </c>
    </row>
    <row r="22" spans="2:10" ht="18" thickTop="1" thickBot="1" x14ac:dyDescent="0.25"/>
    <row r="23" spans="2:10" ht="17" thickBot="1" x14ac:dyDescent="0.25">
      <c r="B23" s="1" t="s">
        <v>30</v>
      </c>
      <c r="C23" s="2"/>
      <c r="D23" s="2"/>
      <c r="E23" s="3"/>
      <c r="G23" s="1" t="s">
        <v>30</v>
      </c>
      <c r="H23" s="2"/>
      <c r="I23" s="2"/>
      <c r="J23" s="3"/>
    </row>
    <row r="24" spans="2:10" x14ac:dyDescent="0.2">
      <c r="B24" t="s">
        <v>0</v>
      </c>
      <c r="E24" s="22">
        <f>E16</f>
        <v>0.94054054054054215</v>
      </c>
      <c r="G24" t="s">
        <v>0</v>
      </c>
      <c r="J24" s="22">
        <f>J16</f>
        <v>1.0278225772201754</v>
      </c>
    </row>
    <row r="25" spans="2:10" x14ac:dyDescent="0.2">
      <c r="B25" t="s">
        <v>25</v>
      </c>
      <c r="E25" s="22">
        <f>E21</f>
        <v>0.86206896551724133</v>
      </c>
      <c r="G25" t="s">
        <v>25</v>
      </c>
      <c r="J25" s="22">
        <f>J21</f>
        <v>0.86206905346987206</v>
      </c>
    </row>
    <row r="26" spans="2:10" ht="17" thickBot="1" x14ac:dyDescent="0.25">
      <c r="B26" t="s">
        <v>30</v>
      </c>
      <c r="D26" s="23"/>
      <c r="E26" s="19">
        <f>E16*E21</f>
        <v>0.81081081081081219</v>
      </c>
      <c r="G26" t="s">
        <v>30</v>
      </c>
      <c r="I26" s="23"/>
      <c r="J26" s="19">
        <f>J24*J25</f>
        <v>0.88605403627916113</v>
      </c>
    </row>
    <row r="27" spans="2:10" ht="17" thickTop="1" x14ac:dyDescent="0.2"/>
    <row r="29" spans="2:10" x14ac:dyDescent="0.2">
      <c r="B29" t="s">
        <v>31</v>
      </c>
    </row>
    <row r="30" spans="2:10" x14ac:dyDescent="0.2">
      <c r="B30" s="24" t="s">
        <v>32</v>
      </c>
    </row>
    <row r="33" spans="7:8" x14ac:dyDescent="0.2">
      <c r="G33" s="25"/>
    </row>
    <row r="34" spans="7:8" x14ac:dyDescent="0.2">
      <c r="G34" s="26"/>
    </row>
    <row r="35" spans="7:8" x14ac:dyDescent="0.2">
      <c r="G35" s="26"/>
      <c r="H35" s="6"/>
    </row>
    <row r="36" spans="7:8" x14ac:dyDescent="0.2">
      <c r="G36" s="26"/>
    </row>
    <row r="37" spans="7:8" x14ac:dyDescent="0.2">
      <c r="G37" s="26"/>
    </row>
    <row r="38" spans="7:8" x14ac:dyDescent="0.2">
      <c r="G38" s="26"/>
    </row>
    <row r="39" spans="7:8" x14ac:dyDescent="0.2">
      <c r="G39" s="27"/>
    </row>
    <row r="73" spans="2:5" x14ac:dyDescent="0.2">
      <c r="B73" s="28"/>
      <c r="E73" s="6"/>
    </row>
    <row r="74" spans="2:5" x14ac:dyDescent="0.2">
      <c r="B74" s="28"/>
    </row>
    <row r="75" spans="2:5" x14ac:dyDescent="0.2">
      <c r="B75" s="28"/>
      <c r="E75" s="6"/>
    </row>
    <row r="76" spans="2:5" x14ac:dyDescent="0.2">
      <c r="B76" s="28"/>
      <c r="E76" s="6"/>
    </row>
    <row r="77" spans="2:5" x14ac:dyDescent="0.2">
      <c r="B77" s="28"/>
      <c r="E77" s="6"/>
    </row>
    <row r="78" spans="2:5" x14ac:dyDescent="0.2">
      <c r="E78" s="6"/>
    </row>
  </sheetData>
  <mergeCells count="6">
    <mergeCell ref="B2:E2"/>
    <mergeCell ref="G2:J2"/>
    <mergeCell ref="B18:E18"/>
    <mergeCell ref="G18:J18"/>
    <mergeCell ref="B23:E23"/>
    <mergeCell ref="G23:J23"/>
  </mergeCells>
  <hyperlinks>
    <hyperlink ref="B30" r:id="rId1"/>
  </hyperlinks>
  <pageMargins left="0.7" right="0.7" top="0.75" bottom="0.75" header="0.3" footer="0.3"/>
  <pageSetup scale="79" orientation="landscape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Efficiency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2016-02-04T01:13:09Z</dcterms:created>
  <dcterms:modified xsi:type="dcterms:W3CDTF">2016-02-04T01:14:20Z</dcterms:modified>
</cp:coreProperties>
</file>